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grams\auto\Volvo\"/>
    </mc:Choice>
  </mc:AlternateContent>
  <xr:revisionPtr revIDLastSave="0" documentId="13_ncr:1_{EF0A6A68-FCDA-4383-9DB1-AA47D8CF5543}" xr6:coauthVersionLast="46" xr6:coauthVersionMax="46" xr10:uidLastSave="{00000000-0000-0000-0000-000000000000}"/>
  <bookViews>
    <workbookView xWindow="-120" yWindow="-120" windowWidth="19440" windowHeight="14685" xr2:uid="{8A35E81D-FB35-46F1-9E10-AE35AFC51DCF}"/>
  </bookViews>
  <sheets>
    <sheet name="Лист1" sheetId="1" r:id="rId1"/>
    <sheet name="195-60-15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1" l="1"/>
  <c r="U11" i="1"/>
  <c r="U3" i="1"/>
  <c r="U2" i="1"/>
  <c r="L2" i="1"/>
  <c r="L3" i="1"/>
  <c r="L4" i="1"/>
  <c r="L5" i="1"/>
  <c r="L6" i="1"/>
  <c r="L7" i="1"/>
  <c r="L8" i="1"/>
  <c r="L9" i="1"/>
  <c r="L10" i="1"/>
  <c r="L11" i="1"/>
  <c r="L12" i="1"/>
  <c r="H3" i="2"/>
  <c r="H4" i="2"/>
  <c r="H5" i="2"/>
  <c r="H6" i="2"/>
  <c r="H7" i="2"/>
  <c r="H8" i="2"/>
  <c r="H9" i="2"/>
  <c r="H10" i="2"/>
  <c r="H11" i="2"/>
  <c r="H12" i="2"/>
  <c r="H13" i="2"/>
  <c r="H2" i="2"/>
  <c r="H3" i="1"/>
  <c r="H4" i="1"/>
  <c r="H5" i="1"/>
  <c r="H6" i="1"/>
  <c r="H7" i="1"/>
  <c r="H8" i="1"/>
  <c r="H9" i="1"/>
  <c r="H10" i="1"/>
  <c r="H11" i="1"/>
  <c r="H12" i="1"/>
  <c r="H13" i="1"/>
  <c r="H14" i="1"/>
  <c r="H2" i="1"/>
  <c r="S3" i="1"/>
  <c r="S4" i="1"/>
  <c r="S5" i="1"/>
  <c r="S6" i="1"/>
  <c r="S7" i="1"/>
  <c r="S8" i="1"/>
  <c r="S9" i="1"/>
  <c r="S10" i="1"/>
  <c r="S11" i="1"/>
  <c r="S12" i="1"/>
  <c r="S13" i="1"/>
  <c r="S14" i="1"/>
  <c r="S2" i="1"/>
  <c r="T2" i="1" s="1"/>
  <c r="P2" i="1"/>
  <c r="P3" i="1"/>
  <c r="P4" i="1"/>
  <c r="P5" i="1"/>
  <c r="P6" i="1"/>
  <c r="P7" i="1"/>
  <c r="P8" i="1"/>
  <c r="P9" i="1"/>
  <c r="P10" i="1"/>
  <c r="P11" i="1"/>
  <c r="P12" i="1"/>
  <c r="P13" i="1"/>
  <c r="P14" i="1"/>
  <c r="Q3" i="1"/>
  <c r="R3" i="1"/>
  <c r="Q4" i="1"/>
  <c r="R4" i="1"/>
  <c r="U4" i="1" s="1"/>
  <c r="Q5" i="1"/>
  <c r="R5" i="1"/>
  <c r="Q6" i="1"/>
  <c r="U6" i="1" s="1"/>
  <c r="R6" i="1"/>
  <c r="Q7" i="1"/>
  <c r="R7" i="1"/>
  <c r="Q8" i="1"/>
  <c r="R8" i="1"/>
  <c r="Q9" i="1"/>
  <c r="U9" i="1" s="1"/>
  <c r="R9" i="1"/>
  <c r="Q10" i="1"/>
  <c r="U10" i="1" s="1"/>
  <c r="R10" i="1"/>
  <c r="Q11" i="1"/>
  <c r="R11" i="1"/>
  <c r="Q12" i="1"/>
  <c r="R12" i="1"/>
  <c r="Q13" i="1"/>
  <c r="R13" i="1"/>
  <c r="Q14" i="1"/>
  <c r="R14" i="1"/>
  <c r="Q2" i="1"/>
  <c r="R2" i="1"/>
  <c r="I3" i="1"/>
  <c r="K3" i="1" s="1"/>
  <c r="I4" i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L13" i="1" s="1"/>
  <c r="I14" i="1"/>
  <c r="K14" i="1" s="1"/>
  <c r="L14" i="1" s="1"/>
  <c r="I2" i="1"/>
  <c r="K2" i="1" s="1"/>
  <c r="K4" i="1"/>
  <c r="U14" i="1" l="1"/>
  <c r="U13" i="1"/>
  <c r="U8" i="1"/>
  <c r="U7" i="1"/>
  <c r="T13" i="1"/>
  <c r="T14" i="1"/>
  <c r="T12" i="1"/>
  <c r="T11" i="1"/>
  <c r="T3" i="1"/>
  <c r="T6" i="1"/>
  <c r="T10" i="1"/>
  <c r="T9" i="1"/>
  <c r="T5" i="1"/>
  <c r="T8" i="1"/>
  <c r="T4" i="1"/>
  <c r="T7" i="1"/>
  <c r="U5" i="1"/>
  <c r="V2" i="1"/>
  <c r="M11" i="1"/>
  <c r="M12" i="1"/>
  <c r="M8" i="1"/>
  <c r="M4" i="1"/>
  <c r="M13" i="1"/>
  <c r="M5" i="1"/>
  <c r="M7" i="1"/>
  <c r="M3" i="1"/>
  <c r="M14" i="1"/>
  <c r="M10" i="1"/>
  <c r="M6" i="1"/>
  <c r="M9" i="1"/>
  <c r="M2" i="1"/>
  <c r="V5" i="1" l="1"/>
  <c r="V7" i="1"/>
  <c r="V14" i="1"/>
  <c r="V6" i="1"/>
  <c r="V11" i="1"/>
  <c r="V12" i="1"/>
  <c r="V8" i="1"/>
  <c r="V13" i="1"/>
  <c r="V3" i="1"/>
  <c r="V9" i="1"/>
  <c r="V4" i="1"/>
  <c r="V10" i="1"/>
</calcChain>
</file>

<file path=xl/sharedStrings.xml><?xml version="1.0" encoding="utf-8"?>
<sst xmlns="http://schemas.openxmlformats.org/spreadsheetml/2006/main" count="45" uniqueCount="30">
  <si>
    <t>Высота резины</t>
  </si>
  <si>
    <t>Ширина резины</t>
  </si>
  <si>
    <t>Диамерт колеса</t>
  </si>
  <si>
    <t>Скорость по факту</t>
  </si>
  <si>
    <t>Вылет</t>
  </si>
  <si>
    <t>% высоты</t>
  </si>
  <si>
    <t>Угол</t>
  </si>
  <si>
    <t>мм</t>
  </si>
  <si>
    <t>Вес диска</t>
  </si>
  <si>
    <t>Вес резины</t>
  </si>
  <si>
    <t>Вес колеса</t>
  </si>
  <si>
    <t>Индекс веса</t>
  </si>
  <si>
    <t>Индекс скорости</t>
  </si>
  <si>
    <t>V</t>
  </si>
  <si>
    <t>H</t>
  </si>
  <si>
    <t>Размер</t>
  </si>
  <si>
    <t>Tigar High Performance</t>
  </si>
  <si>
    <t>Michelin</t>
  </si>
  <si>
    <t>C</t>
  </si>
  <si>
    <t>B</t>
  </si>
  <si>
    <t>Экономичность</t>
  </si>
  <si>
    <t>На воде</t>
  </si>
  <si>
    <t>Шум</t>
  </si>
  <si>
    <t>Barum Bravuris 5HM</t>
  </si>
  <si>
    <t>С</t>
  </si>
  <si>
    <t>Michelin Energy Saver Plus</t>
  </si>
  <si>
    <t>Continental EcoContact 6</t>
  </si>
  <si>
    <t>A</t>
  </si>
  <si>
    <t>Nokian Hakka Green 3</t>
  </si>
  <si>
    <t>Matador MP 47 Hectorra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</si>
</sst>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34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1" fontId="0" fillId="3" borderId="1" xfId="0" applyNumberFormat="1" applyFill="1" applyBorder="1"/>
    <xf numFmtId="1" fontId="0" fillId="2" borderId="1" xfId="0" applyNumberFormat="1" applyFill="1" applyBorder="1"/>
    <xf numFmtId="0" fontId="0" fillId="0" borderId="1" xfId="0" applyFill="1" applyBorder="1"/>
    <xf numFmtId="0" fontId="0" fillId="2" borderId="1" xfId="0" applyFill="1" applyBorder="1"/>
    <xf numFmtId="164" fontId="0" fillId="2" borderId="1" xfId="0" applyNumberFormat="1" applyFill="1" applyBorder="1"/>
    <xf numFmtId="1" fontId="0" fillId="0" borderId="1" xfId="0" applyNumberFormat="1" applyFill="1" applyBorder="1"/>
    <xf numFmtId="0" fontId="0" fillId="6" borderId="1" xfId="0" applyFill="1" applyBorder="1"/>
    <xf numFmtId="164" fontId="0" fillId="6" borderId="1" xfId="0" applyNumberFormat="1" applyFill="1" applyBorder="1"/>
    <xf numFmtId="1" fontId="0" fillId="6" borderId="1" xfId="0" applyNumberFormat="1" applyFill="1" applyBorder="1"/>
    <xf numFmtId="164" fontId="0" fillId="0" borderId="1" xfId="0" applyNumberFormat="1" applyFill="1" applyBorder="1"/>
    <xf numFmtId="0" fontId="2" fillId="5" borderId="1" xfId="0" applyFont="1" applyFill="1" applyBorder="1"/>
    <xf numFmtId="0" fontId="0" fillId="5" borderId="1" xfId="0" applyFill="1" applyBorder="1"/>
    <xf numFmtId="164" fontId="2" fillId="5" borderId="1" xfId="0" applyNumberFormat="1" applyFont="1" applyFill="1" applyBorder="1"/>
    <xf numFmtId="0" fontId="2" fillId="0" borderId="1" xfId="0" applyFont="1" applyFill="1" applyBorder="1"/>
    <xf numFmtId="1" fontId="2" fillId="0" borderId="1" xfId="0" applyNumberFormat="1" applyFont="1" applyFill="1" applyBorder="1"/>
    <xf numFmtId="1" fontId="2" fillId="5" borderId="1" xfId="0" applyNumberFormat="1" applyFont="1" applyFill="1" applyBorder="1"/>
    <xf numFmtId="1" fontId="0" fillId="5" borderId="1" xfId="0" applyNumberFormat="1" applyFill="1" applyBorder="1"/>
    <xf numFmtId="164" fontId="2" fillId="0" borderId="1" xfId="0" applyNumberFormat="1" applyFont="1" applyFill="1" applyBorder="1"/>
    <xf numFmtId="0" fontId="0" fillId="0" borderId="0" xfId="0" applyBorder="1"/>
    <xf numFmtId="164" fontId="0" fillId="0" borderId="0" xfId="0" applyNumberFormat="1" applyBorder="1"/>
    <xf numFmtId="1" fontId="0" fillId="0" borderId="0" xfId="0" applyNumberFormat="1" applyBorder="1"/>
    <xf numFmtId="0" fontId="0" fillId="0" borderId="0" xfId="0" applyFill="1" applyBorder="1"/>
    <xf numFmtId="1" fontId="0" fillId="0" borderId="0" xfId="0" applyNumberFormat="1" applyFill="1" applyBorder="1"/>
    <xf numFmtId="164" fontId="0" fillId="0" borderId="0" xfId="0" applyNumberFormat="1" applyFill="1" applyBorder="1"/>
    <xf numFmtId="0" fontId="2" fillId="0" borderId="0" xfId="0" applyFont="1" applyFill="1" applyBorder="1"/>
    <xf numFmtId="0" fontId="0" fillId="0" borderId="2" xfId="0" applyFill="1" applyBorder="1"/>
    <xf numFmtId="0" fontId="0" fillId="7" borderId="1" xfId="0" applyFill="1" applyBorder="1"/>
    <xf numFmtId="164" fontId="0" fillId="7" borderId="1" xfId="0" applyNumberFormat="1" applyFill="1" applyBorder="1"/>
    <xf numFmtId="1" fontId="0" fillId="7" borderId="1" xfId="0" applyNumberFormat="1" applyFill="1" applyBorder="1"/>
    <xf numFmtId="0" fontId="1" fillId="4" borderId="0" xfId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0A718-5766-49C9-B64F-2F3E861ACEF7}">
  <dimension ref="A1:V26"/>
  <sheetViews>
    <sheetView tabSelected="1" workbookViewId="0">
      <selection activeCell="A12" sqref="A12:XFD12"/>
    </sheetView>
  </sheetViews>
  <sheetFormatPr defaultRowHeight="15" x14ac:dyDescent="0.25"/>
  <cols>
    <col min="1" max="1" width="4.7109375" style="22" customWidth="1"/>
    <col min="2" max="3" width="4.28515625" style="22" customWidth="1"/>
    <col min="4" max="4" width="5.28515625" style="22" customWidth="1"/>
    <col min="5" max="5" width="4.28515625" style="22" customWidth="1"/>
    <col min="6" max="6" width="5.28515625" style="22" customWidth="1"/>
    <col min="7" max="7" width="5.7109375" style="23" customWidth="1"/>
    <col min="8" max="8" width="5.7109375" style="22" customWidth="1"/>
    <col min="9" max="9" width="16" style="23" customWidth="1"/>
    <col min="10" max="10" width="9.140625" style="22"/>
    <col min="11" max="11" width="5.5703125" style="23" hidden="1" customWidth="1"/>
    <col min="12" max="12" width="17.85546875" style="23" bestFit="1" customWidth="1"/>
    <col min="13" max="13" width="9.140625" style="23"/>
    <col min="14" max="15" width="9.140625" style="22"/>
    <col min="16" max="18" width="9.140625" style="24"/>
    <col min="19" max="19" width="14.85546875" style="24" bestFit="1" customWidth="1"/>
    <col min="20" max="20" width="14.85546875" style="24" customWidth="1"/>
    <col min="21" max="21" width="9.140625" style="24"/>
    <col min="22" max="22" width="9.140625" style="22"/>
    <col min="23" max="16384" width="9.140625" style="25"/>
  </cols>
  <sheetData>
    <row r="1" spans="1:22" s="29" customFormat="1" x14ac:dyDescent="0.25">
      <c r="A1" s="1" t="s">
        <v>1</v>
      </c>
      <c r="B1" s="1" t="s">
        <v>0</v>
      </c>
      <c r="C1" s="1" t="s">
        <v>15</v>
      </c>
      <c r="D1" s="1" t="s">
        <v>11</v>
      </c>
      <c r="E1" s="1" t="s">
        <v>12</v>
      </c>
      <c r="F1" s="1" t="s">
        <v>8</v>
      </c>
      <c r="G1" s="2" t="s">
        <v>9</v>
      </c>
      <c r="H1" s="1" t="s">
        <v>10</v>
      </c>
      <c r="I1" s="2" t="s">
        <v>2</v>
      </c>
      <c r="J1" s="1"/>
      <c r="K1" s="2"/>
      <c r="L1" s="2" t="s">
        <v>3</v>
      </c>
      <c r="M1" s="2"/>
      <c r="N1" s="1"/>
      <c r="O1" s="1" t="s">
        <v>4</v>
      </c>
      <c r="P1" s="3">
        <v>38</v>
      </c>
      <c r="Q1" s="4">
        <v>40</v>
      </c>
      <c r="R1" s="5">
        <v>43</v>
      </c>
      <c r="S1" s="3" t="s">
        <v>0</v>
      </c>
      <c r="T1" s="3" t="s">
        <v>5</v>
      </c>
      <c r="U1" s="3" t="s">
        <v>6</v>
      </c>
      <c r="V1" s="3" t="s">
        <v>7</v>
      </c>
    </row>
    <row r="2" spans="1:22" x14ac:dyDescent="0.25">
      <c r="A2" s="7">
        <v>195</v>
      </c>
      <c r="B2" s="7">
        <v>60</v>
      </c>
      <c r="C2" s="7">
        <v>15</v>
      </c>
      <c r="D2" s="7">
        <v>88</v>
      </c>
      <c r="E2" s="7" t="s">
        <v>13</v>
      </c>
      <c r="F2" s="7">
        <v>8</v>
      </c>
      <c r="G2" s="8">
        <v>8.4</v>
      </c>
      <c r="H2" s="7">
        <f>F2+G2</f>
        <v>16.399999999999999</v>
      </c>
      <c r="I2" s="8">
        <f>(C2*25.4+((A2/100)*B2*2))/10</f>
        <v>61.5</v>
      </c>
      <c r="J2" s="7"/>
      <c r="K2" s="8">
        <f>PI()*I2</f>
        <v>193.20794819577227</v>
      </c>
      <c r="L2" s="8">
        <f>K2/K$2*100</f>
        <v>100</v>
      </c>
      <c r="M2" s="8">
        <f>L2*1.2</f>
        <v>120</v>
      </c>
      <c r="N2" s="6"/>
      <c r="O2" s="6"/>
      <c r="P2" s="9">
        <f>$A2/2+P$1</f>
        <v>135.5</v>
      </c>
      <c r="Q2" s="9">
        <f t="shared" ref="Q2:R14" si="0">$A2/2+Q$1</f>
        <v>137.5</v>
      </c>
      <c r="R2" s="5">
        <f t="shared" si="0"/>
        <v>140.5</v>
      </c>
      <c r="S2" s="5">
        <f>A2/100*B2</f>
        <v>117</v>
      </c>
      <c r="T2" s="5">
        <f>S2/S$2*100</f>
        <v>100</v>
      </c>
      <c r="U2" s="5">
        <f>SQRT(R2*R2+S2*S2)</f>
        <v>182.8366757518852</v>
      </c>
      <c r="V2" s="9">
        <f>U2-U$2</f>
        <v>0</v>
      </c>
    </row>
    <row r="3" spans="1:22" x14ac:dyDescent="0.25">
      <c r="A3" s="7">
        <v>205</v>
      </c>
      <c r="B3" s="7">
        <v>55</v>
      </c>
      <c r="C3" s="7">
        <v>15</v>
      </c>
      <c r="D3" s="7">
        <v>88</v>
      </c>
      <c r="E3" s="7" t="s">
        <v>13</v>
      </c>
      <c r="F3" s="7">
        <v>8</v>
      </c>
      <c r="G3" s="8">
        <v>9.1</v>
      </c>
      <c r="H3" s="7">
        <f>F3+G3</f>
        <v>17.100000000000001</v>
      </c>
      <c r="I3" s="8">
        <f>(C3*25.4+((A3/100)*B3*2))/10</f>
        <v>60.65</v>
      </c>
      <c r="J3" s="7"/>
      <c r="K3" s="8">
        <f>PI()*I3</f>
        <v>190.53759444022094</v>
      </c>
      <c r="L3" s="8">
        <f t="shared" ref="L3:L14" si="1">K3/K$2*100</f>
        <v>98.617886178861781</v>
      </c>
      <c r="M3" s="8">
        <f t="shared" ref="M3:M14" si="2">L3*1.2</f>
        <v>118.34146341463413</v>
      </c>
      <c r="N3" s="6"/>
      <c r="O3" s="6"/>
      <c r="P3" s="9">
        <f t="shared" ref="P3:P14" si="3">$A3/2+P$1</f>
        <v>140.5</v>
      </c>
      <c r="Q3" s="9">
        <f t="shared" si="0"/>
        <v>142.5</v>
      </c>
      <c r="R3" s="5">
        <f t="shared" si="0"/>
        <v>145.5</v>
      </c>
      <c r="S3" s="5">
        <f>A3/100*B3</f>
        <v>112.74999999999999</v>
      </c>
      <c r="T3" s="5">
        <f t="shared" ref="T3:T14" si="4">S3/S$2*100</f>
        <v>96.367521367521363</v>
      </c>
      <c r="U3" s="5">
        <f>SQRT(R3*R3+S3*S3)</f>
        <v>184.07284563454763</v>
      </c>
      <c r="V3" s="9">
        <f t="shared" ref="V3:V14" si="5">U3-U$2</f>
        <v>1.2361698826624377</v>
      </c>
    </row>
    <row r="4" spans="1:22" x14ac:dyDescent="0.25">
      <c r="A4" s="10">
        <v>205</v>
      </c>
      <c r="B4" s="10">
        <v>60</v>
      </c>
      <c r="C4" s="10">
        <v>15</v>
      </c>
      <c r="D4" s="10">
        <v>91</v>
      </c>
      <c r="E4" s="10" t="s">
        <v>14</v>
      </c>
      <c r="F4" s="10">
        <v>8</v>
      </c>
      <c r="G4" s="11">
        <v>9</v>
      </c>
      <c r="H4" s="10">
        <f>F4+G4</f>
        <v>17</v>
      </c>
      <c r="I4" s="11">
        <f>(C4*25.4+((A4/100)*B4*2))/10</f>
        <v>62.7</v>
      </c>
      <c r="J4" s="10"/>
      <c r="K4" s="11">
        <f>PI()*I4</f>
        <v>196.97785938008005</v>
      </c>
      <c r="L4" s="11">
        <f t="shared" si="1"/>
        <v>101.95121951219512</v>
      </c>
      <c r="M4" s="11">
        <f t="shared" si="2"/>
        <v>122.34146341463415</v>
      </c>
      <c r="N4" s="6"/>
      <c r="O4" s="6"/>
      <c r="P4" s="9">
        <f t="shared" si="3"/>
        <v>140.5</v>
      </c>
      <c r="Q4" s="9">
        <f t="shared" si="0"/>
        <v>142.5</v>
      </c>
      <c r="R4" s="12">
        <f t="shared" si="0"/>
        <v>145.5</v>
      </c>
      <c r="S4" s="12">
        <f>A4/100*B4</f>
        <v>122.99999999999999</v>
      </c>
      <c r="T4" s="12">
        <f t="shared" si="4"/>
        <v>105.12820512820511</v>
      </c>
      <c r="U4" s="12">
        <f t="shared" ref="U3:U5" si="6">SQRT(R4*R4+S4*S4)</f>
        <v>190.52362058285581</v>
      </c>
      <c r="V4" s="9">
        <f t="shared" si="5"/>
        <v>7.6869448309706172</v>
      </c>
    </row>
    <row r="5" spans="1:22" x14ac:dyDescent="0.25">
      <c r="A5" s="6">
        <v>205</v>
      </c>
      <c r="B5" s="6">
        <v>65</v>
      </c>
      <c r="C5" s="6">
        <v>15</v>
      </c>
      <c r="D5" s="6">
        <v>94</v>
      </c>
      <c r="E5" s="6" t="s">
        <v>13</v>
      </c>
      <c r="F5" s="6">
        <v>8</v>
      </c>
      <c r="G5" s="13">
        <v>9.6</v>
      </c>
      <c r="H5" s="6">
        <f>F5+G5</f>
        <v>17.600000000000001</v>
      </c>
      <c r="I5" s="13">
        <f>(C5*25.4+((A5/100)*B5*2))/10</f>
        <v>64.75</v>
      </c>
      <c r="J5" s="6"/>
      <c r="K5" s="13">
        <f>PI()*I5</f>
        <v>203.4181243199391</v>
      </c>
      <c r="L5" s="13">
        <f t="shared" si="1"/>
        <v>105.28455284552845</v>
      </c>
      <c r="M5" s="13">
        <f t="shared" si="2"/>
        <v>126.34146341463413</v>
      </c>
      <c r="N5" s="6"/>
      <c r="O5" s="6"/>
      <c r="P5" s="9">
        <f t="shared" si="3"/>
        <v>140.5</v>
      </c>
      <c r="Q5" s="9">
        <f t="shared" si="0"/>
        <v>142.5</v>
      </c>
      <c r="R5" s="9">
        <f t="shared" si="0"/>
        <v>145.5</v>
      </c>
      <c r="S5" s="9">
        <f>A5/100*B5</f>
        <v>133.25</v>
      </c>
      <c r="T5" s="9">
        <f t="shared" si="4"/>
        <v>113.88888888888889</v>
      </c>
      <c r="U5" s="9">
        <f t="shared" si="6"/>
        <v>197.29625566644694</v>
      </c>
      <c r="V5" s="9">
        <f t="shared" si="5"/>
        <v>14.459579914561743</v>
      </c>
    </row>
    <row r="6" spans="1:22" x14ac:dyDescent="0.25">
      <c r="A6" s="7">
        <v>205</v>
      </c>
      <c r="B6" s="7">
        <v>50</v>
      </c>
      <c r="C6" s="7">
        <v>16</v>
      </c>
      <c r="D6" s="7">
        <v>87</v>
      </c>
      <c r="E6" s="7" t="s">
        <v>13</v>
      </c>
      <c r="F6" s="7">
        <v>9.5</v>
      </c>
      <c r="G6" s="8">
        <v>10.4</v>
      </c>
      <c r="H6" s="7">
        <f>F6+G6</f>
        <v>19.899999999999999</v>
      </c>
      <c r="I6" s="8">
        <f>(C6*25.4+((A6/100)*B6*2))/10</f>
        <v>61.14</v>
      </c>
      <c r="J6" s="7"/>
      <c r="K6" s="8">
        <f>PI()*I6</f>
        <v>192.07697484047995</v>
      </c>
      <c r="L6" s="8">
        <f t="shared" si="1"/>
        <v>99.414634146341456</v>
      </c>
      <c r="M6" s="8">
        <f t="shared" si="2"/>
        <v>119.29756097560974</v>
      </c>
      <c r="N6" s="6"/>
      <c r="O6" s="6"/>
      <c r="P6" s="9">
        <f t="shared" si="3"/>
        <v>140.5</v>
      </c>
      <c r="Q6" s="5">
        <f t="shared" si="0"/>
        <v>142.5</v>
      </c>
      <c r="R6" s="9">
        <f t="shared" si="0"/>
        <v>145.5</v>
      </c>
      <c r="S6" s="5">
        <f>A6/100*B6</f>
        <v>102.49999999999999</v>
      </c>
      <c r="T6" s="5">
        <f t="shared" si="4"/>
        <v>87.606837606837601</v>
      </c>
      <c r="U6" s="5">
        <f>SQRT(Q6*Q6+S6*S6)</f>
        <v>175.53489681541959</v>
      </c>
      <c r="V6" s="9">
        <f t="shared" si="5"/>
        <v>-7.3017789364656096</v>
      </c>
    </row>
    <row r="7" spans="1:22" x14ac:dyDescent="0.25">
      <c r="A7" s="10">
        <v>205</v>
      </c>
      <c r="B7" s="10">
        <v>55</v>
      </c>
      <c r="C7" s="10">
        <v>16</v>
      </c>
      <c r="D7" s="10">
        <v>94</v>
      </c>
      <c r="E7" s="10" t="s">
        <v>13</v>
      </c>
      <c r="F7" s="10">
        <v>9.5</v>
      </c>
      <c r="G7" s="11">
        <v>9.1</v>
      </c>
      <c r="H7" s="10">
        <f>F7+G7</f>
        <v>18.600000000000001</v>
      </c>
      <c r="I7" s="11">
        <f>(C7*25.4+((A7/100)*B7*2))/10</f>
        <v>63.19</v>
      </c>
      <c r="J7" s="10"/>
      <c r="K7" s="11">
        <f>PI()*I7</f>
        <v>198.51723978033903</v>
      </c>
      <c r="L7" s="11">
        <f t="shared" si="1"/>
        <v>102.74796747967481</v>
      </c>
      <c r="M7" s="11">
        <f t="shared" si="2"/>
        <v>123.29756097560977</v>
      </c>
      <c r="N7" s="6"/>
      <c r="O7" s="6"/>
      <c r="P7" s="9">
        <f t="shared" si="3"/>
        <v>140.5</v>
      </c>
      <c r="Q7" s="12">
        <f t="shared" si="0"/>
        <v>142.5</v>
      </c>
      <c r="R7" s="9">
        <f t="shared" si="0"/>
        <v>145.5</v>
      </c>
      <c r="S7" s="12">
        <f>A7/100*B7</f>
        <v>112.74999999999999</v>
      </c>
      <c r="T7" s="12">
        <f t="shared" si="4"/>
        <v>96.367521367521363</v>
      </c>
      <c r="U7" s="12">
        <f t="shared" ref="U7:U14" si="7">SQRT(Q7*Q7+S7*S7)</f>
        <v>181.71079357044258</v>
      </c>
      <c r="V7" s="9">
        <f t="shared" si="5"/>
        <v>-1.1258821814426199</v>
      </c>
    </row>
    <row r="8" spans="1:22" s="28" customFormat="1" x14ac:dyDescent="0.25">
      <c r="A8" s="14">
        <v>205</v>
      </c>
      <c r="B8" s="14">
        <v>45</v>
      </c>
      <c r="C8" s="14">
        <v>17</v>
      </c>
      <c r="D8" s="14">
        <v>88</v>
      </c>
      <c r="E8" s="14" t="s">
        <v>13</v>
      </c>
      <c r="F8" s="14">
        <v>11.5</v>
      </c>
      <c r="G8" s="16">
        <v>9.3000000000000007</v>
      </c>
      <c r="H8" s="15">
        <f>F8+G8</f>
        <v>20.8</v>
      </c>
      <c r="I8" s="16">
        <f>(C8*25.4+((A8/100)*B8*2))/10</f>
        <v>61.629999999999995</v>
      </c>
      <c r="J8" s="14"/>
      <c r="K8" s="16">
        <f>PI()*I8</f>
        <v>193.61635524073893</v>
      </c>
      <c r="L8" s="16">
        <f t="shared" si="1"/>
        <v>100.21138211382112</v>
      </c>
      <c r="M8" s="16">
        <f t="shared" si="2"/>
        <v>120.25365853658533</v>
      </c>
      <c r="N8" s="17"/>
      <c r="O8" s="17"/>
      <c r="P8" s="18">
        <f t="shared" si="3"/>
        <v>140.5</v>
      </c>
      <c r="Q8" s="19">
        <f t="shared" si="0"/>
        <v>142.5</v>
      </c>
      <c r="R8" s="18">
        <f t="shared" si="0"/>
        <v>145.5</v>
      </c>
      <c r="S8" s="20">
        <f>A8/100*B8</f>
        <v>92.249999999999986</v>
      </c>
      <c r="T8" s="20">
        <f t="shared" si="4"/>
        <v>78.84615384615384</v>
      </c>
      <c r="U8" s="20">
        <f t="shared" si="7"/>
        <v>169.75368184519593</v>
      </c>
      <c r="V8" s="9">
        <f t="shared" si="5"/>
        <v>-13.082993906689268</v>
      </c>
    </row>
    <row r="9" spans="1:22" s="28" customFormat="1" x14ac:dyDescent="0.25">
      <c r="A9" s="17">
        <v>205</v>
      </c>
      <c r="B9" s="17">
        <v>50</v>
      </c>
      <c r="C9" s="17">
        <v>17</v>
      </c>
      <c r="D9" s="17">
        <v>93</v>
      </c>
      <c r="E9" s="17" t="s">
        <v>13</v>
      </c>
      <c r="F9" s="17">
        <v>11.5</v>
      </c>
      <c r="G9" s="21">
        <v>10.1</v>
      </c>
      <c r="H9" s="6">
        <f>F9+G9</f>
        <v>21.6</v>
      </c>
      <c r="I9" s="21">
        <f>(C9*25.4+((A9/100)*B9*2))/10</f>
        <v>63.679999999999993</v>
      </c>
      <c r="J9" s="17"/>
      <c r="K9" s="21">
        <f>PI()*I9</f>
        <v>200.056620180598</v>
      </c>
      <c r="L9" s="21">
        <f t="shared" si="1"/>
        <v>103.54471544715447</v>
      </c>
      <c r="M9" s="21">
        <f t="shared" si="2"/>
        <v>124.25365853658536</v>
      </c>
      <c r="N9" s="17"/>
      <c r="O9" s="17"/>
      <c r="P9" s="18">
        <f t="shared" si="3"/>
        <v>140.5</v>
      </c>
      <c r="Q9" s="18">
        <f t="shared" si="0"/>
        <v>142.5</v>
      </c>
      <c r="R9" s="18">
        <f t="shared" si="0"/>
        <v>145.5</v>
      </c>
      <c r="S9" s="9">
        <f>A9/100*B9</f>
        <v>102.49999999999999</v>
      </c>
      <c r="T9" s="9">
        <f t="shared" si="4"/>
        <v>87.606837606837601</v>
      </c>
      <c r="U9" s="9">
        <f t="shared" si="7"/>
        <v>175.53489681541959</v>
      </c>
      <c r="V9" s="9">
        <f t="shared" si="5"/>
        <v>-7.3017789364656096</v>
      </c>
    </row>
    <row r="10" spans="1:22" x14ac:dyDescent="0.25">
      <c r="A10" s="6"/>
      <c r="B10" s="6"/>
      <c r="C10" s="6"/>
      <c r="D10" s="6"/>
      <c r="E10" s="6"/>
      <c r="F10" s="6"/>
      <c r="G10" s="13"/>
      <c r="H10" s="6">
        <f>F10+G10</f>
        <v>0</v>
      </c>
      <c r="I10" s="13">
        <f>(C10*25.4+((A10/100)*B10*2))/10</f>
        <v>0</v>
      </c>
      <c r="J10" s="6"/>
      <c r="K10" s="13">
        <f>PI()*I10</f>
        <v>0</v>
      </c>
      <c r="L10" s="13">
        <f t="shared" si="1"/>
        <v>0</v>
      </c>
      <c r="M10" s="13">
        <f t="shared" si="2"/>
        <v>0</v>
      </c>
      <c r="N10" s="6"/>
      <c r="O10" s="6"/>
      <c r="P10" s="9">
        <f t="shared" si="3"/>
        <v>38</v>
      </c>
      <c r="Q10" s="9">
        <f t="shared" si="0"/>
        <v>40</v>
      </c>
      <c r="R10" s="9">
        <f t="shared" si="0"/>
        <v>43</v>
      </c>
      <c r="S10" s="9">
        <f>A10/100*B10</f>
        <v>0</v>
      </c>
      <c r="T10" s="9">
        <f t="shared" si="4"/>
        <v>0</v>
      </c>
      <c r="U10" s="9">
        <f t="shared" si="7"/>
        <v>40</v>
      </c>
      <c r="V10" s="9">
        <f t="shared" si="5"/>
        <v>-142.8366757518852</v>
      </c>
    </row>
    <row r="11" spans="1:22" x14ac:dyDescent="0.25">
      <c r="A11" s="30">
        <v>185</v>
      </c>
      <c r="B11" s="30">
        <v>65</v>
      </c>
      <c r="C11" s="30">
        <v>15</v>
      </c>
      <c r="D11" s="30">
        <v>88</v>
      </c>
      <c r="E11" s="30" t="s">
        <v>14</v>
      </c>
      <c r="F11" s="30">
        <v>8</v>
      </c>
      <c r="G11" s="31">
        <v>7.9</v>
      </c>
      <c r="H11" s="30">
        <f>F11+G11</f>
        <v>15.9</v>
      </c>
      <c r="I11" s="31">
        <f>(C11*25.4+((A11/100)*B11*2))/10</f>
        <v>62.15</v>
      </c>
      <c r="J11" s="30"/>
      <c r="K11" s="31">
        <f>PI()*I11</f>
        <v>195.24998342060564</v>
      </c>
      <c r="L11" s="31">
        <f t="shared" si="1"/>
        <v>101.05691056910568</v>
      </c>
      <c r="M11" s="31">
        <f t="shared" si="2"/>
        <v>121.26829268292681</v>
      </c>
      <c r="N11" s="6"/>
      <c r="O11" s="6"/>
      <c r="P11" s="9">
        <f t="shared" si="3"/>
        <v>130.5</v>
      </c>
      <c r="Q11" s="9">
        <f t="shared" si="0"/>
        <v>132.5</v>
      </c>
      <c r="R11" s="32">
        <f t="shared" si="0"/>
        <v>135.5</v>
      </c>
      <c r="S11" s="32">
        <f>A11/100*B11</f>
        <v>120.25</v>
      </c>
      <c r="T11" s="32">
        <f t="shared" si="4"/>
        <v>102.77777777777777</v>
      </c>
      <c r="U11" s="32">
        <f>SQRT(R11*R11+S11*S11)</f>
        <v>181.16377259264613</v>
      </c>
      <c r="V11" s="32">
        <f t="shared" si="5"/>
        <v>-1.6729031592390697</v>
      </c>
    </row>
    <row r="12" spans="1:22" x14ac:dyDescent="0.25">
      <c r="A12" s="30">
        <v>195</v>
      </c>
      <c r="B12" s="30">
        <v>55</v>
      </c>
      <c r="C12" s="30">
        <v>16</v>
      </c>
      <c r="D12" s="30">
        <v>87</v>
      </c>
      <c r="E12" s="30" t="s">
        <v>14</v>
      </c>
      <c r="F12" s="30">
        <v>9.5</v>
      </c>
      <c r="G12" s="31">
        <v>8.8000000000000007</v>
      </c>
      <c r="H12" s="30">
        <f>F12+G12</f>
        <v>18.3</v>
      </c>
      <c r="I12" s="31">
        <f>(C12*25.4+((A12/100)*B12*2))/10</f>
        <v>62.089999999999996</v>
      </c>
      <c r="J12" s="30"/>
      <c r="K12" s="31">
        <f>PI()*I12</f>
        <v>195.06148786139025</v>
      </c>
      <c r="L12" s="31">
        <f t="shared" si="1"/>
        <v>100.95934959349593</v>
      </c>
      <c r="M12" s="31">
        <f t="shared" si="2"/>
        <v>121.15121951219511</v>
      </c>
      <c r="N12" s="6"/>
      <c r="O12" s="6"/>
      <c r="P12" s="9">
        <f t="shared" si="3"/>
        <v>135.5</v>
      </c>
      <c r="Q12" s="32">
        <f t="shared" si="0"/>
        <v>137.5</v>
      </c>
      <c r="R12" s="9">
        <f t="shared" si="0"/>
        <v>140.5</v>
      </c>
      <c r="S12" s="32">
        <f>A12/100*B12</f>
        <v>107.25</v>
      </c>
      <c r="T12" s="32">
        <f t="shared" si="4"/>
        <v>91.666666666666657</v>
      </c>
      <c r="U12" s="32">
        <f>SQRT(Q12*Q12+S12*S12)</f>
        <v>174.38122748736458</v>
      </c>
      <c r="V12" s="32">
        <f t="shared" si="5"/>
        <v>-8.4554482645206122</v>
      </c>
    </row>
    <row r="13" spans="1:22" x14ac:dyDescent="0.25">
      <c r="A13" s="6"/>
      <c r="B13" s="6"/>
      <c r="C13" s="6"/>
      <c r="D13" s="6"/>
      <c r="E13" s="6"/>
      <c r="F13" s="6"/>
      <c r="G13" s="13"/>
      <c r="H13" s="6">
        <f>F13+G13</f>
        <v>0</v>
      </c>
      <c r="I13" s="13">
        <f>(C13*25.4+((A13/100)*B13*2))/10</f>
        <v>0</v>
      </c>
      <c r="J13" s="6"/>
      <c r="K13" s="13">
        <f>PI()*I13</f>
        <v>0</v>
      </c>
      <c r="L13" s="13">
        <f t="shared" si="1"/>
        <v>0</v>
      </c>
      <c r="M13" s="13">
        <f t="shared" si="2"/>
        <v>0</v>
      </c>
      <c r="N13" s="6"/>
      <c r="O13" s="6"/>
      <c r="P13" s="9">
        <f t="shared" si="3"/>
        <v>38</v>
      </c>
      <c r="Q13" s="9">
        <f t="shared" si="0"/>
        <v>40</v>
      </c>
      <c r="R13" s="9">
        <f t="shared" si="0"/>
        <v>43</v>
      </c>
      <c r="S13" s="9">
        <f>A13/100*B13</f>
        <v>0</v>
      </c>
      <c r="T13" s="9">
        <f t="shared" si="4"/>
        <v>0</v>
      </c>
      <c r="U13" s="9">
        <f t="shared" si="7"/>
        <v>40</v>
      </c>
      <c r="V13" s="9">
        <f t="shared" si="5"/>
        <v>-142.8366757518852</v>
      </c>
    </row>
    <row r="14" spans="1:22" x14ac:dyDescent="0.25">
      <c r="A14" s="6"/>
      <c r="B14" s="6"/>
      <c r="C14" s="6"/>
      <c r="D14" s="6"/>
      <c r="E14" s="6"/>
      <c r="F14" s="6"/>
      <c r="G14" s="13"/>
      <c r="H14" s="6">
        <f>F14+G14</f>
        <v>0</v>
      </c>
      <c r="I14" s="13">
        <f>(C14*25.4+((A14/100)*B14*2))/10</f>
        <v>0</v>
      </c>
      <c r="J14" s="6"/>
      <c r="K14" s="13">
        <f>PI()*I14</f>
        <v>0</v>
      </c>
      <c r="L14" s="13">
        <f t="shared" si="1"/>
        <v>0</v>
      </c>
      <c r="M14" s="13">
        <f t="shared" si="2"/>
        <v>0</v>
      </c>
      <c r="N14" s="6"/>
      <c r="O14" s="6"/>
      <c r="P14" s="9">
        <f t="shared" si="3"/>
        <v>38</v>
      </c>
      <c r="Q14" s="9">
        <f t="shared" si="0"/>
        <v>40</v>
      </c>
      <c r="R14" s="9">
        <f t="shared" si="0"/>
        <v>43</v>
      </c>
      <c r="S14" s="9">
        <f>A14/100*B14</f>
        <v>0</v>
      </c>
      <c r="T14" s="9">
        <f t="shared" si="4"/>
        <v>0</v>
      </c>
      <c r="U14" s="9">
        <f t="shared" si="7"/>
        <v>40</v>
      </c>
      <c r="V14" s="9">
        <f t="shared" si="5"/>
        <v>-142.8366757518852</v>
      </c>
    </row>
    <row r="15" spans="1:22" x14ac:dyDescent="0.25">
      <c r="A15" s="25"/>
      <c r="B15" s="25"/>
      <c r="C15" s="25"/>
      <c r="D15" s="25"/>
      <c r="E15" s="25"/>
      <c r="F15" s="25"/>
      <c r="G15" s="27"/>
      <c r="H15" s="25"/>
      <c r="I15" s="27"/>
      <c r="J15" s="25"/>
      <c r="K15" s="27"/>
      <c r="L15" s="27"/>
      <c r="M15" s="27"/>
      <c r="N15" s="25"/>
      <c r="O15" s="25"/>
      <c r="P15" s="26"/>
      <c r="Q15" s="26"/>
      <c r="R15" s="26"/>
      <c r="S15" s="26"/>
      <c r="T15" s="26"/>
      <c r="U15" s="26"/>
      <c r="V15" s="25"/>
    </row>
    <row r="16" spans="1:22" x14ac:dyDescent="0.25">
      <c r="A16" s="25"/>
      <c r="B16" s="25"/>
      <c r="C16" s="25"/>
      <c r="D16" s="25"/>
      <c r="E16" s="25"/>
      <c r="F16" s="25"/>
      <c r="G16" s="27"/>
      <c r="H16" s="25"/>
      <c r="I16" s="27"/>
      <c r="J16" s="25"/>
      <c r="K16" s="27"/>
      <c r="L16" s="27"/>
      <c r="M16" s="27"/>
      <c r="N16" s="25"/>
      <c r="O16" s="25"/>
      <c r="P16" s="26"/>
      <c r="Q16" s="26"/>
      <c r="R16" s="26"/>
      <c r="S16" s="26"/>
      <c r="T16" s="26"/>
      <c r="U16" s="26"/>
      <c r="V16" s="25"/>
    </row>
    <row r="17" spans="1:22" x14ac:dyDescent="0.25">
      <c r="A17" s="25"/>
      <c r="B17" s="25"/>
      <c r="C17" s="25"/>
      <c r="D17" s="25"/>
      <c r="E17" s="25"/>
      <c r="F17" s="25"/>
      <c r="G17" s="27"/>
      <c r="H17" s="25"/>
      <c r="I17" s="27"/>
      <c r="J17" s="25"/>
      <c r="K17" s="27"/>
      <c r="L17" s="27"/>
      <c r="M17" s="27"/>
      <c r="N17" s="25"/>
      <c r="O17" s="25"/>
      <c r="P17" s="26"/>
      <c r="Q17" s="26"/>
      <c r="R17" s="26"/>
      <c r="S17" s="26"/>
      <c r="T17" s="26"/>
      <c r="U17" s="26"/>
      <c r="V17" s="25"/>
    </row>
    <row r="18" spans="1:22" x14ac:dyDescent="0.25">
      <c r="B18" s="25"/>
      <c r="D18" s="25"/>
      <c r="E18" s="25"/>
      <c r="G18" s="27"/>
      <c r="H18" s="25"/>
      <c r="I18" s="27"/>
      <c r="J18" s="25"/>
      <c r="Q18" s="26"/>
      <c r="R18" s="26"/>
      <c r="S18" s="26"/>
      <c r="T18" s="26"/>
      <c r="U18" s="26"/>
      <c r="V18" s="25"/>
    </row>
    <row r="19" spans="1:22" x14ac:dyDescent="0.25">
      <c r="B19" s="25"/>
      <c r="D19" s="25"/>
      <c r="E19" s="25"/>
      <c r="G19" s="27"/>
      <c r="H19" s="25"/>
      <c r="I19" s="27"/>
      <c r="J19" s="25"/>
      <c r="Q19" s="26"/>
      <c r="R19" s="26"/>
      <c r="S19" s="26"/>
      <c r="T19" s="26"/>
      <c r="U19" s="26"/>
      <c r="V19" s="25"/>
    </row>
    <row r="20" spans="1:22" x14ac:dyDescent="0.25">
      <c r="Q20" s="26"/>
      <c r="R20" s="26"/>
      <c r="S20" s="26"/>
      <c r="T20" s="26"/>
      <c r="U20" s="26"/>
      <c r="V20" s="25"/>
    </row>
    <row r="21" spans="1:22" x14ac:dyDescent="0.25">
      <c r="Q21" s="26"/>
      <c r="R21" s="26"/>
      <c r="S21" s="26"/>
      <c r="T21" s="26"/>
      <c r="U21" s="26"/>
      <c r="V21" s="25"/>
    </row>
    <row r="22" spans="1:22" x14ac:dyDescent="0.25">
      <c r="Q22" s="26"/>
      <c r="R22" s="26"/>
      <c r="S22" s="26"/>
      <c r="T22" s="26"/>
      <c r="U22" s="26"/>
      <c r="V22" s="25"/>
    </row>
    <row r="23" spans="1:22" x14ac:dyDescent="0.25">
      <c r="Q23" s="26"/>
      <c r="R23" s="26"/>
      <c r="S23" s="26"/>
      <c r="T23" s="26"/>
      <c r="U23" s="26"/>
      <c r="V23" s="25"/>
    </row>
    <row r="24" spans="1:22" x14ac:dyDescent="0.25">
      <c r="Q24" s="26"/>
      <c r="R24" s="26"/>
      <c r="S24" s="26"/>
      <c r="T24" s="26"/>
      <c r="U24" s="26"/>
      <c r="V24" s="25"/>
    </row>
    <row r="25" spans="1:22" x14ac:dyDescent="0.25">
      <c r="Q25" s="26"/>
      <c r="R25" s="26"/>
      <c r="S25" s="26"/>
      <c r="T25" s="26"/>
      <c r="U25" s="26"/>
      <c r="V25" s="25"/>
    </row>
    <row r="26" spans="1:22" x14ac:dyDescent="0.25">
      <c r="Q26" s="26"/>
      <c r="R26" s="26"/>
      <c r="S26" s="26"/>
      <c r="T26" s="26"/>
      <c r="U26" s="26"/>
      <c r="V26" s="2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074D-B01A-4CB2-B764-5B5F4DA6C552}">
  <dimension ref="A1:H13"/>
  <sheetViews>
    <sheetView workbookViewId="0">
      <selection activeCell="A2" sqref="A2"/>
    </sheetView>
  </sheetViews>
  <sheetFormatPr defaultRowHeight="15" x14ac:dyDescent="0.25"/>
  <cols>
    <col min="1" max="1" width="25" bestFit="1" customWidth="1"/>
  </cols>
  <sheetData>
    <row r="1" spans="1:8" x14ac:dyDescent="0.25">
      <c r="C1" t="s">
        <v>20</v>
      </c>
      <c r="D1" t="s">
        <v>21</v>
      </c>
      <c r="E1" t="s">
        <v>22</v>
      </c>
    </row>
    <row r="2" spans="1:8" x14ac:dyDescent="0.25">
      <c r="A2" s="33" t="s">
        <v>16</v>
      </c>
      <c r="B2" s="33" t="s">
        <v>17</v>
      </c>
      <c r="C2" s="33" t="s">
        <v>18</v>
      </c>
      <c r="D2" s="33" t="s">
        <v>24</v>
      </c>
      <c r="E2" s="33">
        <v>71</v>
      </c>
      <c r="F2" s="33"/>
      <c r="G2" s="33">
        <v>1238</v>
      </c>
      <c r="H2" s="33">
        <f>G2*4</f>
        <v>4952</v>
      </c>
    </row>
    <row r="3" spans="1:8" x14ac:dyDescent="0.25">
      <c r="A3" t="s">
        <v>23</v>
      </c>
      <c r="C3" t="s">
        <v>24</v>
      </c>
      <c r="D3" t="s">
        <v>19</v>
      </c>
      <c r="E3">
        <v>72</v>
      </c>
      <c r="G3">
        <v>1552</v>
      </c>
      <c r="H3">
        <f t="shared" ref="H3:H13" si="0">G3*4</f>
        <v>6208</v>
      </c>
    </row>
    <row r="4" spans="1:8" x14ac:dyDescent="0.25">
      <c r="A4" t="s">
        <v>25</v>
      </c>
      <c r="E4">
        <v>71</v>
      </c>
      <c r="G4">
        <v>2062</v>
      </c>
      <c r="H4">
        <f t="shared" si="0"/>
        <v>8248</v>
      </c>
    </row>
    <row r="5" spans="1:8" x14ac:dyDescent="0.25">
      <c r="A5" t="s">
        <v>26</v>
      </c>
      <c r="C5" t="s">
        <v>27</v>
      </c>
      <c r="D5" t="s">
        <v>27</v>
      </c>
      <c r="E5">
        <v>71</v>
      </c>
      <c r="G5">
        <v>2313</v>
      </c>
      <c r="H5">
        <f t="shared" si="0"/>
        <v>9252</v>
      </c>
    </row>
    <row r="6" spans="1:8" x14ac:dyDescent="0.25">
      <c r="A6" t="s">
        <v>28</v>
      </c>
      <c r="C6" t="s">
        <v>27</v>
      </c>
      <c r="D6" t="s">
        <v>27</v>
      </c>
      <c r="E6">
        <v>69</v>
      </c>
      <c r="G6">
        <v>1666</v>
      </c>
      <c r="H6">
        <f t="shared" si="0"/>
        <v>6664</v>
      </c>
    </row>
    <row r="7" spans="1:8" x14ac:dyDescent="0.25">
      <c r="A7" s="33" t="s">
        <v>29</v>
      </c>
      <c r="B7" s="33"/>
      <c r="C7" s="33" t="s">
        <v>18</v>
      </c>
      <c r="D7" s="33" t="s">
        <v>19</v>
      </c>
      <c r="E7" s="33">
        <v>71</v>
      </c>
      <c r="F7" s="33"/>
      <c r="G7" s="33">
        <v>1321</v>
      </c>
      <c r="H7" s="33">
        <f t="shared" si="0"/>
        <v>5284</v>
      </c>
    </row>
    <row r="8" spans="1:8" x14ac:dyDescent="0.25">
      <c r="H8">
        <f t="shared" si="0"/>
        <v>0</v>
      </c>
    </row>
    <row r="9" spans="1:8" x14ac:dyDescent="0.25">
      <c r="H9">
        <f t="shared" si="0"/>
        <v>0</v>
      </c>
    </row>
    <row r="10" spans="1:8" x14ac:dyDescent="0.25">
      <c r="H10">
        <f t="shared" si="0"/>
        <v>0</v>
      </c>
    </row>
    <row r="11" spans="1:8" x14ac:dyDescent="0.25">
      <c r="H11">
        <f t="shared" si="0"/>
        <v>0</v>
      </c>
    </row>
    <row r="12" spans="1:8" x14ac:dyDescent="0.25">
      <c r="H12">
        <f t="shared" si="0"/>
        <v>0</v>
      </c>
    </row>
    <row r="13" spans="1:8" x14ac:dyDescent="0.25">
      <c r="H13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195-60-15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Rafik</dc:creator>
  <cp:lastModifiedBy>Rafik</cp:lastModifiedBy>
  <dcterms:created xsi:type="dcterms:W3CDTF">2021-03-21T12:24:53Z</dcterms:created>
  <dcterms:modified xsi:type="dcterms:W3CDTF">2021-04-04T13:23:40Z</dcterms:modified>
</cp:coreProperties>
</file>